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SP\Harriet (Beth).Manning\Finance\Recharge Centers\"/>
    </mc:Choice>
  </mc:AlternateContent>
  <bookViews>
    <workbookView xWindow="0" yWindow="0" windowWidth="21570" windowHeight="8160"/>
  </bookViews>
  <sheets>
    <sheet name="Internal_Federal" sheetId="1" r:id="rId1"/>
    <sheet name="External_Non-Federal" sheetId="2" r:id="rId2"/>
  </sheets>
  <definedNames>
    <definedName name="_xlnm.Print_Area" localSheetId="1">'External_Non-Federal'!$A$1:$E$43</definedName>
    <definedName name="_xlnm.Print_Area" localSheetId="0">Internal_Federal!$A$1:$E$40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D43" i="2"/>
  <c r="B43" i="2"/>
  <c r="D41" i="2"/>
  <c r="C41" i="2"/>
  <c r="B41" i="2"/>
  <c r="C40" i="2" l="1"/>
  <c r="D40" i="2"/>
  <c r="B40" i="2"/>
  <c r="E31" i="2"/>
  <c r="E32" i="2"/>
  <c r="E33" i="2"/>
  <c r="E34" i="2"/>
  <c r="E29" i="2"/>
  <c r="E30" i="2"/>
  <c r="E36" i="2" s="1"/>
  <c r="C36" i="2"/>
  <c r="D36" i="2"/>
  <c r="B36" i="2"/>
  <c r="C24" i="2"/>
  <c r="D24" i="2"/>
  <c r="B24" i="2"/>
  <c r="E15" i="2"/>
  <c r="E16" i="2"/>
  <c r="E17" i="2"/>
  <c r="E18" i="2"/>
  <c r="E19" i="2"/>
  <c r="E20" i="2"/>
  <c r="E21" i="2"/>
  <c r="E24" i="2" s="1"/>
  <c r="E22" i="2"/>
  <c r="E23" i="2"/>
  <c r="E14" i="2"/>
  <c r="D11" i="2"/>
  <c r="D12" i="2" s="1"/>
  <c r="D26" i="2" s="1"/>
  <c r="C10" i="2"/>
  <c r="C11" i="2" s="1"/>
  <c r="D10" i="2"/>
  <c r="B10" i="2"/>
  <c r="B11" i="2" s="1"/>
  <c r="E7" i="2"/>
  <c r="E10" i="2" s="1"/>
  <c r="E8" i="2"/>
  <c r="E9" i="2"/>
  <c r="E6" i="2"/>
  <c r="C24" i="1"/>
  <c r="D24" i="1"/>
  <c r="B24" i="1"/>
  <c r="E15" i="1"/>
  <c r="E16" i="1"/>
  <c r="E17" i="1"/>
  <c r="E18" i="1"/>
  <c r="E19" i="1"/>
  <c r="E20" i="1"/>
  <c r="E21" i="1"/>
  <c r="E24" i="1" s="1"/>
  <c r="E22" i="1"/>
  <c r="E23" i="1"/>
  <c r="E14" i="1"/>
  <c r="D11" i="1"/>
  <c r="D12" i="1" s="1"/>
  <c r="D26" i="1" s="1"/>
  <c r="D36" i="1" s="1"/>
  <c r="D40" i="1" s="1"/>
  <c r="B11" i="1"/>
  <c r="E7" i="1"/>
  <c r="E8" i="1"/>
  <c r="E9" i="1"/>
  <c r="E6" i="1"/>
  <c r="C10" i="1"/>
  <c r="D10" i="1"/>
  <c r="B10" i="1"/>
  <c r="B12" i="1" s="1"/>
  <c r="B26" i="1" s="1"/>
  <c r="B36" i="1" s="1"/>
  <c r="B40" i="1" s="1"/>
  <c r="B12" i="2" l="1"/>
  <c r="B26" i="2" s="1"/>
  <c r="E11" i="2"/>
  <c r="E12" i="2" s="1"/>
  <c r="E26" i="2" s="1"/>
  <c r="C12" i="2"/>
  <c r="C26" i="2" s="1"/>
  <c r="C12" i="1"/>
  <c r="C26" i="1" s="1"/>
  <c r="C36" i="1" s="1"/>
  <c r="C40" i="1" s="1"/>
  <c r="C11" i="1"/>
  <c r="E11" i="1" s="1"/>
  <c r="E10" i="1"/>
  <c r="E12" i="1" s="1"/>
  <c r="E26" i="1" s="1"/>
  <c r="E36" i="1" s="1"/>
</calcChain>
</file>

<file path=xl/sharedStrings.xml><?xml version="1.0" encoding="utf-8"?>
<sst xmlns="http://schemas.openxmlformats.org/spreadsheetml/2006/main" count="85" uniqueCount="50">
  <si>
    <t xml:space="preserve"> Service Unit </t>
  </si>
  <si>
    <t xml:space="preserve">Total </t>
  </si>
  <si>
    <t xml:space="preserve"> One </t>
  </si>
  <si>
    <t xml:space="preserve"> Two </t>
  </si>
  <si>
    <t xml:space="preserve"> Three </t>
  </si>
  <si>
    <t>Costs</t>
  </si>
  <si>
    <t>Salaries</t>
  </si>
  <si>
    <t xml:space="preserve">   John Smith @ 100%  (Federal)</t>
  </si>
  <si>
    <t xml:space="preserve">   Tim Brown @ 50%</t>
  </si>
  <si>
    <t xml:space="preserve"> $                     </t>
  </si>
  <si>
    <t xml:space="preserve">   Jack Jump @ 25%</t>
  </si>
  <si>
    <t xml:space="preserve">   Sally Red @ 100%</t>
  </si>
  <si>
    <t>Sub-total</t>
  </si>
  <si>
    <t>Total Personnel Costs</t>
  </si>
  <si>
    <t>Postage</t>
  </si>
  <si>
    <t>Office supplies</t>
  </si>
  <si>
    <t>Bad debt reserve</t>
  </si>
  <si>
    <t>Travel</t>
  </si>
  <si>
    <t>Equipment repair</t>
  </si>
  <si>
    <t>Insurance</t>
  </si>
  <si>
    <t>Operating supplies</t>
  </si>
  <si>
    <t>Equipment service contracts (1 &amp; 2 are Federal)</t>
  </si>
  <si>
    <t>Equipment replacement reserve</t>
  </si>
  <si>
    <t>Equipment purchases</t>
  </si>
  <si>
    <t xml:space="preserve"> $                   </t>
  </si>
  <si>
    <t xml:space="preserve"> $                    </t>
  </si>
  <si>
    <t>Total Non Salary</t>
  </si>
  <si>
    <t>Less Unallowable Costs</t>
  </si>
  <si>
    <t>Equipment service contracts (Federal)</t>
  </si>
  <si>
    <t>Equipment reserve</t>
  </si>
  <si>
    <t>Federal funded salary</t>
  </si>
  <si>
    <t>Federal funded FB @25%</t>
  </si>
  <si>
    <t>Total Allowable Operating Costs</t>
  </si>
  <si>
    <t>Estimated units of service</t>
  </si>
  <si>
    <t xml:space="preserve">  John Smith @ 100%  (Federal)</t>
  </si>
  <si>
    <t xml:space="preserve">  Tim Brown @ 50%</t>
  </si>
  <si>
    <t xml:space="preserve">  Jack Jump @25%</t>
  </si>
  <si>
    <t xml:space="preserve">  Sally Red @ 100%</t>
  </si>
  <si>
    <t>Total Non-Salary</t>
  </si>
  <si>
    <t>Total Operating Costs</t>
  </si>
  <si>
    <t>Appendix B - Sample Rate Calculation</t>
  </si>
  <si>
    <t xml:space="preserve">Internal/Federal </t>
  </si>
  <si>
    <t>Fringe Benefits @ 25%</t>
  </si>
  <si>
    <t xml:space="preserve">Total Operating Costs  </t>
  </si>
  <si>
    <t>Federal funded Fringe Benefits @ 25%</t>
  </si>
  <si>
    <t xml:space="preserve">External/Non Federal Rate </t>
  </si>
  <si>
    <t>Internal/Federal Non Burdened Unit Charge</t>
  </si>
  <si>
    <t>External/Non Federal Non Burdened Unit Charge</t>
  </si>
  <si>
    <t>External/Non Federal Burdened Unit Charge</t>
  </si>
  <si>
    <t>Surcharge For F&amp;A costs (47%)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</si>
</sst>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right" vertical="center"/>
    </xf>
    <xf numFmtId="8" fontId="5" fillId="0" borderId="1" xfId="0" applyNumberFormat="1" applyFont="1" applyBorder="1" applyAlignment="1">
      <alignment vertical="center"/>
    </xf>
    <xf numFmtId="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8" fontId="4" fillId="0" borderId="0" xfId="0" applyNumberFormat="1" applyFont="1" applyAlignment="1">
      <alignment vertical="center"/>
    </xf>
    <xf numFmtId="8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8" fontId="5" fillId="0" borderId="3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43" fontId="5" fillId="0" borderId="0" xfId="1" applyNumberFormat="1" applyFont="1" applyAlignment="1">
      <alignment vertical="center"/>
    </xf>
    <xf numFmtId="8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A41" sqref="A41"/>
    </sheetView>
  </sheetViews>
  <sheetFormatPr defaultRowHeight="15" x14ac:dyDescent="0.25"/>
  <cols>
    <col min="1" max="1" width="39.140625" bestFit="1" customWidth="1"/>
    <col min="2" max="2" width="12.7109375" bestFit="1" customWidth="1"/>
    <col min="3" max="4" width="11.5703125" bestFit="1" customWidth="1"/>
    <col min="5" max="5" width="12" bestFit="1" customWidth="1"/>
  </cols>
  <sheetData>
    <row r="1" spans="1:5" x14ac:dyDescent="0.25">
      <c r="A1" s="1" t="s">
        <v>40</v>
      </c>
      <c r="B1" s="2"/>
      <c r="C1" s="2"/>
      <c r="D1" s="2"/>
      <c r="E1" s="2"/>
    </row>
    <row r="2" spans="1:5" x14ac:dyDescent="0.25">
      <c r="A2" s="1" t="s">
        <v>41</v>
      </c>
      <c r="B2" s="2"/>
      <c r="C2" s="2"/>
      <c r="D2" s="2"/>
      <c r="E2" s="2"/>
    </row>
    <row r="3" spans="1:5" x14ac:dyDescent="0.25">
      <c r="A3" s="2"/>
      <c r="B3" s="3" t="s">
        <v>0</v>
      </c>
      <c r="C3" s="3" t="s">
        <v>0</v>
      </c>
      <c r="D3" s="3" t="s">
        <v>0</v>
      </c>
      <c r="E3" s="3" t="s">
        <v>1</v>
      </c>
    </row>
    <row r="4" spans="1:5" ht="15.75" thickBot="1" x14ac:dyDescent="0.3">
      <c r="A4" s="2"/>
      <c r="B4" s="4" t="s">
        <v>2</v>
      </c>
      <c r="C4" s="4" t="s">
        <v>3</v>
      </c>
      <c r="D4" s="4" t="s">
        <v>4</v>
      </c>
      <c r="E4" s="4" t="s">
        <v>5</v>
      </c>
    </row>
    <row r="5" spans="1:5" x14ac:dyDescent="0.25">
      <c r="A5" s="5" t="s">
        <v>6</v>
      </c>
      <c r="B5" s="2"/>
      <c r="C5" s="2"/>
      <c r="D5" s="2"/>
      <c r="E5" s="2"/>
    </row>
    <row r="6" spans="1:5" x14ac:dyDescent="0.25">
      <c r="A6" s="5" t="s">
        <v>7</v>
      </c>
      <c r="B6" s="6">
        <v>50000</v>
      </c>
      <c r="C6" s="6">
        <v>50000</v>
      </c>
      <c r="D6" s="6">
        <v>50000</v>
      </c>
      <c r="E6" s="7">
        <f>SUM(B6:D6)</f>
        <v>150000</v>
      </c>
    </row>
    <row r="7" spans="1:5" x14ac:dyDescent="0.25">
      <c r="A7" s="5" t="s">
        <v>8</v>
      </c>
      <c r="B7" s="6">
        <v>25000</v>
      </c>
      <c r="C7" s="5" t="s">
        <v>9</v>
      </c>
      <c r="D7" s="6">
        <v>25000</v>
      </c>
      <c r="E7" s="7">
        <f>SUM(B7:D7)</f>
        <v>50000</v>
      </c>
    </row>
    <row r="8" spans="1:5" x14ac:dyDescent="0.25">
      <c r="A8" s="5" t="s">
        <v>10</v>
      </c>
      <c r="B8" s="6">
        <v>5000</v>
      </c>
      <c r="C8" s="6">
        <v>7000</v>
      </c>
      <c r="D8" s="6">
        <v>3000</v>
      </c>
      <c r="E8" s="7">
        <f>SUM(B8:D8)</f>
        <v>15000</v>
      </c>
    </row>
    <row r="9" spans="1:5" ht="15.75" thickBot="1" x14ac:dyDescent="0.3">
      <c r="A9" s="5" t="s">
        <v>11</v>
      </c>
      <c r="B9" s="8">
        <v>10000</v>
      </c>
      <c r="C9" s="8">
        <v>10000</v>
      </c>
      <c r="D9" s="8">
        <v>10000</v>
      </c>
      <c r="E9" s="9">
        <f>SUM(B9:D9)</f>
        <v>30000</v>
      </c>
    </row>
    <row r="10" spans="1:5" x14ac:dyDescent="0.25">
      <c r="A10" s="5" t="s">
        <v>12</v>
      </c>
      <c r="B10" s="6">
        <f>SUM(B6:B9)</f>
        <v>90000</v>
      </c>
      <c r="C10" s="6">
        <f>SUM(C6:C9)</f>
        <v>67000</v>
      </c>
      <c r="D10" s="6">
        <f>SUM(D6:D9)</f>
        <v>88000</v>
      </c>
      <c r="E10" s="6">
        <f>SUM(E6:E9)</f>
        <v>245000</v>
      </c>
    </row>
    <row r="11" spans="1:5" ht="15.75" thickBot="1" x14ac:dyDescent="0.3">
      <c r="A11" s="5" t="s">
        <v>42</v>
      </c>
      <c r="B11" s="8">
        <f>B10*0.25</f>
        <v>22500</v>
      </c>
      <c r="C11" s="8">
        <f>C10*0.25</f>
        <v>16750</v>
      </c>
      <c r="D11" s="8">
        <f>D10*0.25</f>
        <v>22000</v>
      </c>
      <c r="E11" s="8">
        <f>SUM(B11:D11)</f>
        <v>61250</v>
      </c>
    </row>
    <row r="12" spans="1:5" x14ac:dyDescent="0.25">
      <c r="A12" s="5" t="s">
        <v>13</v>
      </c>
      <c r="B12" s="6">
        <f>SUM(B10:B11)</f>
        <v>112500</v>
      </c>
      <c r="C12" s="6">
        <f>SUM(C10:C11)</f>
        <v>83750</v>
      </c>
      <c r="D12" s="6">
        <f>SUM(D10:D11)</f>
        <v>110000</v>
      </c>
      <c r="E12" s="6">
        <f>SUM(E10:E11)</f>
        <v>306250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5" t="s">
        <v>14</v>
      </c>
      <c r="B14" s="6">
        <v>250</v>
      </c>
      <c r="C14" s="6">
        <v>250</v>
      </c>
      <c r="D14" s="6">
        <v>250</v>
      </c>
      <c r="E14" s="7">
        <f>SUM(B14:D14)</f>
        <v>750</v>
      </c>
    </row>
    <row r="15" spans="1:5" x14ac:dyDescent="0.25">
      <c r="A15" s="5" t="s">
        <v>15</v>
      </c>
      <c r="B15" s="6">
        <v>1000</v>
      </c>
      <c r="C15" s="6">
        <v>1000</v>
      </c>
      <c r="D15" s="6">
        <v>1000</v>
      </c>
      <c r="E15" s="7">
        <f>SUM(B15:D15)</f>
        <v>3000</v>
      </c>
    </row>
    <row r="16" spans="1:5" x14ac:dyDescent="0.25">
      <c r="A16" s="5" t="s">
        <v>16</v>
      </c>
      <c r="B16" s="6">
        <v>200</v>
      </c>
      <c r="C16" s="6">
        <v>200</v>
      </c>
      <c r="D16" s="6">
        <v>200</v>
      </c>
      <c r="E16" s="7">
        <f>SUM(B16:D16)</f>
        <v>600</v>
      </c>
    </row>
    <row r="17" spans="1:5" x14ac:dyDescent="0.25">
      <c r="A17" s="5" t="s">
        <v>17</v>
      </c>
      <c r="B17" s="6">
        <v>1000</v>
      </c>
      <c r="C17" s="6">
        <v>1000</v>
      </c>
      <c r="D17" s="6">
        <v>1000</v>
      </c>
      <c r="E17" s="7">
        <f>SUM(B17:D17)</f>
        <v>3000</v>
      </c>
    </row>
    <row r="18" spans="1:5" x14ac:dyDescent="0.25">
      <c r="A18" s="5" t="s">
        <v>18</v>
      </c>
      <c r="B18" s="6">
        <v>5000</v>
      </c>
      <c r="C18" s="6">
        <v>3000</v>
      </c>
      <c r="D18" s="6">
        <v>3000</v>
      </c>
      <c r="E18" s="7">
        <f>SUM(B18:D18)</f>
        <v>11000</v>
      </c>
    </row>
    <row r="19" spans="1:5" x14ac:dyDescent="0.25">
      <c r="A19" s="5" t="s">
        <v>19</v>
      </c>
      <c r="B19" s="6">
        <v>500</v>
      </c>
      <c r="C19" s="6">
        <v>500</v>
      </c>
      <c r="D19" s="6">
        <v>500</v>
      </c>
      <c r="E19" s="7">
        <f>SUM(B19:D19)</f>
        <v>1500</v>
      </c>
    </row>
    <row r="20" spans="1:5" x14ac:dyDescent="0.25">
      <c r="A20" s="5" t="s">
        <v>20</v>
      </c>
      <c r="B20" s="6">
        <v>2000</v>
      </c>
      <c r="C20" s="6">
        <v>2500</v>
      </c>
      <c r="D20" s="6">
        <v>550</v>
      </c>
      <c r="E20" s="7">
        <f>SUM(B20:D20)</f>
        <v>5050</v>
      </c>
    </row>
    <row r="21" spans="1:5" x14ac:dyDescent="0.25">
      <c r="A21" s="5" t="s">
        <v>21</v>
      </c>
      <c r="B21" s="6">
        <v>4500</v>
      </c>
      <c r="C21" s="6">
        <v>4500</v>
      </c>
      <c r="D21" s="6">
        <v>5000</v>
      </c>
      <c r="E21" s="7">
        <f>SUM(B21:D21)</f>
        <v>14000</v>
      </c>
    </row>
    <row r="22" spans="1:5" x14ac:dyDescent="0.25">
      <c r="A22" s="5" t="s">
        <v>22</v>
      </c>
      <c r="B22" s="6">
        <v>5000</v>
      </c>
      <c r="C22" s="6">
        <v>5000</v>
      </c>
      <c r="D22" s="6">
        <v>5000</v>
      </c>
      <c r="E22" s="7">
        <f>SUM(B22:D22)</f>
        <v>15000</v>
      </c>
    </row>
    <row r="23" spans="1:5" ht="15.75" thickBot="1" x14ac:dyDescent="0.3">
      <c r="A23" s="5" t="s">
        <v>23</v>
      </c>
      <c r="B23" s="8">
        <v>50000</v>
      </c>
      <c r="C23" s="10" t="s">
        <v>24</v>
      </c>
      <c r="D23" s="10" t="s">
        <v>25</v>
      </c>
      <c r="E23" s="7">
        <f>SUM(B23:D23)</f>
        <v>50000</v>
      </c>
    </row>
    <row r="24" spans="1:5" ht="15.75" thickBot="1" x14ac:dyDescent="0.3">
      <c r="A24" s="5" t="s">
        <v>26</v>
      </c>
      <c r="B24" s="8">
        <f>SUM(B14:B23)</f>
        <v>69450</v>
      </c>
      <c r="C24" s="8">
        <f>SUM(C14:C23)</f>
        <v>17950</v>
      </c>
      <c r="D24" s="8">
        <f>SUM(D14:D23)</f>
        <v>16500</v>
      </c>
      <c r="E24" s="14">
        <f>SUM(E14:E23)</f>
        <v>103900</v>
      </c>
    </row>
    <row r="25" spans="1:5" x14ac:dyDescent="0.25">
      <c r="A25" s="2"/>
      <c r="B25" s="2"/>
      <c r="C25" s="2"/>
      <c r="D25" s="2"/>
      <c r="E25" s="2"/>
    </row>
    <row r="26" spans="1:5" x14ac:dyDescent="0.25">
      <c r="A26" s="5" t="s">
        <v>43</v>
      </c>
      <c r="B26" s="11">
        <f>B12+B24</f>
        <v>181950</v>
      </c>
      <c r="C26" s="11">
        <f>C12+C24</f>
        <v>101700</v>
      </c>
      <c r="D26" s="11">
        <f>D12+D24</f>
        <v>126500</v>
      </c>
      <c r="E26" s="11">
        <f>E12+E24</f>
        <v>410150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1" t="s">
        <v>27</v>
      </c>
      <c r="B28" s="2"/>
      <c r="C28" s="2"/>
      <c r="D28" s="2"/>
      <c r="E28" s="2"/>
    </row>
    <row r="29" spans="1:5" x14ac:dyDescent="0.25">
      <c r="A29" s="5" t="s">
        <v>16</v>
      </c>
      <c r="B29" s="6">
        <v>-200</v>
      </c>
      <c r="C29" s="6">
        <v>-200</v>
      </c>
      <c r="D29" s="6">
        <v>-200</v>
      </c>
      <c r="E29" s="7">
        <v>-600</v>
      </c>
    </row>
    <row r="30" spans="1:5" x14ac:dyDescent="0.25">
      <c r="A30" s="5" t="s">
        <v>23</v>
      </c>
      <c r="B30" s="6">
        <v>-50000</v>
      </c>
      <c r="C30" s="5"/>
      <c r="D30" s="5"/>
      <c r="E30" s="7">
        <v>-50000</v>
      </c>
    </row>
    <row r="31" spans="1:5" x14ac:dyDescent="0.25">
      <c r="A31" s="5" t="s">
        <v>28</v>
      </c>
      <c r="B31" s="6">
        <v>-4500</v>
      </c>
      <c r="C31" s="6">
        <v>-4500</v>
      </c>
      <c r="D31" s="5"/>
      <c r="E31" s="7">
        <v>-9000</v>
      </c>
    </row>
    <row r="32" spans="1:5" x14ac:dyDescent="0.25">
      <c r="A32" s="5" t="s">
        <v>29</v>
      </c>
      <c r="B32" s="6">
        <v>-5000</v>
      </c>
      <c r="C32" s="6">
        <v>-5000</v>
      </c>
      <c r="D32" s="6">
        <v>-5000</v>
      </c>
      <c r="E32" s="7">
        <v>-15000</v>
      </c>
    </row>
    <row r="33" spans="1:5" x14ac:dyDescent="0.25">
      <c r="A33" s="5" t="s">
        <v>30</v>
      </c>
      <c r="B33" s="6">
        <v>-50000</v>
      </c>
      <c r="C33" s="6">
        <v>-50000</v>
      </c>
      <c r="D33" s="6">
        <v>-50000</v>
      </c>
      <c r="E33" s="7">
        <v>-150000</v>
      </c>
    </row>
    <row r="34" spans="1:5" x14ac:dyDescent="0.25">
      <c r="A34" s="5" t="s">
        <v>44</v>
      </c>
      <c r="B34" s="6">
        <v>-12500</v>
      </c>
      <c r="C34" s="6">
        <v>-12500</v>
      </c>
      <c r="D34" s="6">
        <v>-12500</v>
      </c>
      <c r="E34" s="7">
        <v>-37500</v>
      </c>
    </row>
    <row r="35" spans="1:5" x14ac:dyDescent="0.25">
      <c r="A35" s="2"/>
      <c r="B35" s="2"/>
      <c r="C35" s="2"/>
      <c r="D35" s="2"/>
      <c r="E35" s="2"/>
    </row>
    <row r="36" spans="1:5" ht="15.75" thickBot="1" x14ac:dyDescent="0.3">
      <c r="A36" s="5" t="s">
        <v>32</v>
      </c>
      <c r="B36" s="12">
        <f>B26+B29+B30+B31+B32+B33+B34</f>
        <v>59750</v>
      </c>
      <c r="C36" s="12">
        <f>C26+C29+C30+C31+C32+C33+C34</f>
        <v>29500</v>
      </c>
      <c r="D36" s="12">
        <f>D26+D29+D30+D31+D32+D33+D34</f>
        <v>58800</v>
      </c>
      <c r="E36" s="12">
        <f>E26+E29+E30+E31+E32+E33+E34</f>
        <v>148050</v>
      </c>
    </row>
    <row r="37" spans="1:5" ht="15.75" thickTop="1" x14ac:dyDescent="0.25">
      <c r="A37" s="2"/>
      <c r="B37" s="2"/>
      <c r="C37" s="2"/>
      <c r="D37" s="2"/>
      <c r="E37" s="2"/>
    </row>
    <row r="38" spans="1:5" x14ac:dyDescent="0.25">
      <c r="A38" s="5" t="s">
        <v>33</v>
      </c>
      <c r="B38" s="5">
        <v>1500</v>
      </c>
      <c r="C38" s="5">
        <v>850</v>
      </c>
      <c r="D38" s="5">
        <v>2000</v>
      </c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5" t="s">
        <v>46</v>
      </c>
      <c r="B40" s="11">
        <f>B36/B38</f>
        <v>39.833333333333336</v>
      </c>
      <c r="C40" s="11">
        <f>C36/C38</f>
        <v>34.705882352941174</v>
      </c>
      <c r="D40" s="11">
        <f>D36/D38</f>
        <v>29.4</v>
      </c>
      <c r="E40" s="2"/>
    </row>
    <row r="42" spans="1:5" ht="15.75" x14ac:dyDescent="0.25">
      <c r="A42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24" workbookViewId="0">
      <selection activeCell="D54" sqref="D54"/>
    </sheetView>
  </sheetViews>
  <sheetFormatPr defaultRowHeight="15" x14ac:dyDescent="0.25"/>
  <cols>
    <col min="1" max="1" width="39.140625" bestFit="1" customWidth="1"/>
    <col min="2" max="2" width="12.7109375" bestFit="1" customWidth="1"/>
    <col min="3" max="4" width="11.5703125" bestFit="1" customWidth="1"/>
    <col min="5" max="5" width="11.42578125" bestFit="1" customWidth="1"/>
  </cols>
  <sheetData>
    <row r="1" spans="1:5" x14ac:dyDescent="0.25">
      <c r="A1" s="1" t="s">
        <v>40</v>
      </c>
      <c r="B1" s="2"/>
      <c r="C1" s="2"/>
      <c r="D1" s="2"/>
      <c r="E1" s="2"/>
    </row>
    <row r="2" spans="1:5" x14ac:dyDescent="0.25">
      <c r="A2" s="1" t="s">
        <v>45</v>
      </c>
      <c r="B2" s="2"/>
      <c r="C2" s="2"/>
      <c r="D2" s="2"/>
      <c r="E2" s="2"/>
    </row>
    <row r="3" spans="1:5" x14ac:dyDescent="0.25">
      <c r="A3" s="2"/>
      <c r="B3" s="3" t="s">
        <v>0</v>
      </c>
      <c r="C3" s="3" t="s">
        <v>0</v>
      </c>
      <c r="D3" s="3" t="s">
        <v>0</v>
      </c>
      <c r="E3" s="3" t="s">
        <v>1</v>
      </c>
    </row>
    <row r="4" spans="1:5" ht="15.75" thickBot="1" x14ac:dyDescent="0.3">
      <c r="A4" s="2"/>
      <c r="B4" s="4" t="s">
        <v>2</v>
      </c>
      <c r="C4" s="4" t="s">
        <v>3</v>
      </c>
      <c r="D4" s="4" t="s">
        <v>4</v>
      </c>
      <c r="E4" s="4" t="s">
        <v>5</v>
      </c>
    </row>
    <row r="5" spans="1:5" x14ac:dyDescent="0.25">
      <c r="A5" s="5" t="s">
        <v>6</v>
      </c>
      <c r="B5" s="2"/>
      <c r="C5" s="2"/>
      <c r="D5" s="2"/>
      <c r="E5" s="2"/>
    </row>
    <row r="6" spans="1:5" x14ac:dyDescent="0.25">
      <c r="A6" s="5" t="s">
        <v>34</v>
      </c>
      <c r="B6" s="6">
        <v>50000</v>
      </c>
      <c r="C6" s="6">
        <v>50000</v>
      </c>
      <c r="D6" s="6">
        <v>50000</v>
      </c>
      <c r="E6" s="7">
        <f>SUM(B6:D6)</f>
        <v>150000</v>
      </c>
    </row>
    <row r="7" spans="1:5" x14ac:dyDescent="0.25">
      <c r="A7" s="5" t="s">
        <v>35</v>
      </c>
      <c r="B7" s="6">
        <v>25000</v>
      </c>
      <c r="C7" s="5"/>
      <c r="D7" s="6">
        <v>25000</v>
      </c>
      <c r="E7" s="7">
        <f t="shared" ref="E7:E9" si="0">SUM(B7:D7)</f>
        <v>50000</v>
      </c>
    </row>
    <row r="8" spans="1:5" x14ac:dyDescent="0.25">
      <c r="A8" s="5" t="s">
        <v>36</v>
      </c>
      <c r="B8" s="6">
        <v>5000</v>
      </c>
      <c r="C8" s="6">
        <v>7000</v>
      </c>
      <c r="D8" s="6">
        <v>3000</v>
      </c>
      <c r="E8" s="7">
        <f t="shared" si="0"/>
        <v>15000</v>
      </c>
    </row>
    <row r="9" spans="1:5" ht="15.75" thickBot="1" x14ac:dyDescent="0.3">
      <c r="A9" s="5" t="s">
        <v>37</v>
      </c>
      <c r="B9" s="8">
        <v>10000</v>
      </c>
      <c r="C9" s="8">
        <v>10000</v>
      </c>
      <c r="D9" s="8">
        <v>10000</v>
      </c>
      <c r="E9" s="9">
        <f t="shared" si="0"/>
        <v>30000</v>
      </c>
    </row>
    <row r="10" spans="1:5" x14ac:dyDescent="0.25">
      <c r="A10" s="5" t="s">
        <v>12</v>
      </c>
      <c r="B10" s="6">
        <f>SUM(B6:B9)</f>
        <v>90000</v>
      </c>
      <c r="C10" s="6">
        <f t="shared" ref="C10:E10" si="1">SUM(C6:C9)</f>
        <v>67000</v>
      </c>
      <c r="D10" s="6">
        <f t="shared" si="1"/>
        <v>88000</v>
      </c>
      <c r="E10" s="6">
        <f t="shared" si="1"/>
        <v>245000</v>
      </c>
    </row>
    <row r="11" spans="1:5" ht="15.75" thickBot="1" x14ac:dyDescent="0.3">
      <c r="A11" s="5" t="s">
        <v>42</v>
      </c>
      <c r="B11" s="8">
        <f>B10*0.25</f>
        <v>22500</v>
      </c>
      <c r="C11" s="8">
        <f>C10*0.25</f>
        <v>16750</v>
      </c>
      <c r="D11" s="8">
        <f>D10*0.25</f>
        <v>22000</v>
      </c>
      <c r="E11" s="9">
        <f>SUM(B11:D11)</f>
        <v>61250</v>
      </c>
    </row>
    <row r="12" spans="1:5" x14ac:dyDescent="0.25">
      <c r="A12" s="5" t="s">
        <v>13</v>
      </c>
      <c r="B12" s="6">
        <f>SUM(B10:B11)</f>
        <v>112500</v>
      </c>
      <c r="C12" s="6">
        <f t="shared" ref="C12:E12" si="2">SUM(C10:C11)</f>
        <v>83750</v>
      </c>
      <c r="D12" s="6">
        <f t="shared" si="2"/>
        <v>110000</v>
      </c>
      <c r="E12" s="6">
        <f t="shared" si="2"/>
        <v>306250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5" t="s">
        <v>14</v>
      </c>
      <c r="B14" s="6">
        <v>250</v>
      </c>
      <c r="C14" s="6">
        <v>250</v>
      </c>
      <c r="D14" s="6">
        <v>250</v>
      </c>
      <c r="E14" s="7">
        <f>SUM(B14:D14)</f>
        <v>750</v>
      </c>
    </row>
    <row r="15" spans="1:5" x14ac:dyDescent="0.25">
      <c r="A15" s="5" t="s">
        <v>15</v>
      </c>
      <c r="B15" s="6">
        <v>1000</v>
      </c>
      <c r="C15" s="6">
        <v>1000</v>
      </c>
      <c r="D15" s="6">
        <v>1000</v>
      </c>
      <c r="E15" s="7">
        <f t="shared" ref="E15:E23" si="3">SUM(B15:D15)</f>
        <v>3000</v>
      </c>
    </row>
    <row r="16" spans="1:5" x14ac:dyDescent="0.25">
      <c r="A16" s="5" t="s">
        <v>16</v>
      </c>
      <c r="B16" s="6">
        <v>200</v>
      </c>
      <c r="C16" s="6">
        <v>200</v>
      </c>
      <c r="D16" s="6">
        <v>200</v>
      </c>
      <c r="E16" s="7">
        <f t="shared" si="3"/>
        <v>600</v>
      </c>
    </row>
    <row r="17" spans="1:5" x14ac:dyDescent="0.25">
      <c r="A17" s="5" t="s">
        <v>17</v>
      </c>
      <c r="B17" s="6">
        <v>1000</v>
      </c>
      <c r="C17" s="6">
        <v>1000</v>
      </c>
      <c r="D17" s="6">
        <v>1000</v>
      </c>
      <c r="E17" s="7">
        <f t="shared" si="3"/>
        <v>3000</v>
      </c>
    </row>
    <row r="18" spans="1:5" x14ac:dyDescent="0.25">
      <c r="A18" s="5" t="s">
        <v>18</v>
      </c>
      <c r="B18" s="6">
        <v>5000</v>
      </c>
      <c r="C18" s="6">
        <v>3000</v>
      </c>
      <c r="D18" s="6">
        <v>3000</v>
      </c>
      <c r="E18" s="7">
        <f t="shared" si="3"/>
        <v>11000</v>
      </c>
    </row>
    <row r="19" spans="1:5" x14ac:dyDescent="0.25">
      <c r="A19" s="5" t="s">
        <v>19</v>
      </c>
      <c r="B19" s="6">
        <v>500</v>
      </c>
      <c r="C19" s="6">
        <v>500</v>
      </c>
      <c r="D19" s="6">
        <v>500</v>
      </c>
      <c r="E19" s="7">
        <f t="shared" si="3"/>
        <v>1500</v>
      </c>
    </row>
    <row r="20" spans="1:5" x14ac:dyDescent="0.25">
      <c r="A20" s="5" t="s">
        <v>20</v>
      </c>
      <c r="B20" s="6">
        <v>2000</v>
      </c>
      <c r="C20" s="6">
        <v>2500</v>
      </c>
      <c r="D20" s="6">
        <v>550</v>
      </c>
      <c r="E20" s="7">
        <f t="shared" si="3"/>
        <v>5050</v>
      </c>
    </row>
    <row r="21" spans="1:5" x14ac:dyDescent="0.25">
      <c r="A21" s="5" t="s">
        <v>21</v>
      </c>
      <c r="B21" s="6">
        <v>4500</v>
      </c>
      <c r="C21" s="6">
        <v>4500</v>
      </c>
      <c r="D21" s="6">
        <v>5000</v>
      </c>
      <c r="E21" s="7">
        <f t="shared" si="3"/>
        <v>14000</v>
      </c>
    </row>
    <row r="22" spans="1:5" x14ac:dyDescent="0.25">
      <c r="A22" s="5" t="s">
        <v>22</v>
      </c>
      <c r="B22" s="6">
        <v>5000</v>
      </c>
      <c r="C22" s="6">
        <v>5000</v>
      </c>
      <c r="D22" s="6">
        <v>5000</v>
      </c>
      <c r="E22" s="7">
        <f t="shared" si="3"/>
        <v>15000</v>
      </c>
    </row>
    <row r="23" spans="1:5" ht="15.75" thickBot="1" x14ac:dyDescent="0.3">
      <c r="A23" s="5" t="s">
        <v>23</v>
      </c>
      <c r="B23" s="8">
        <v>50000</v>
      </c>
      <c r="C23" s="10"/>
      <c r="D23" s="10"/>
      <c r="E23" s="9">
        <f t="shared" si="3"/>
        <v>50000</v>
      </c>
    </row>
    <row r="24" spans="1:5" ht="15.75" thickBot="1" x14ac:dyDescent="0.3">
      <c r="A24" s="5" t="s">
        <v>38</v>
      </c>
      <c r="B24" s="8">
        <f>SUM(B14:B23)</f>
        <v>69450</v>
      </c>
      <c r="C24" s="8">
        <f t="shared" ref="C24:E24" si="4">SUM(C14:C23)</f>
        <v>17950</v>
      </c>
      <c r="D24" s="8">
        <f t="shared" si="4"/>
        <v>16500</v>
      </c>
      <c r="E24" s="8">
        <f t="shared" si="4"/>
        <v>103900</v>
      </c>
    </row>
    <row r="25" spans="1:5" x14ac:dyDescent="0.25">
      <c r="A25" s="2"/>
      <c r="B25" s="2"/>
      <c r="C25" s="2"/>
      <c r="D25" s="2"/>
      <c r="E25" s="2"/>
    </row>
    <row r="26" spans="1:5" x14ac:dyDescent="0.25">
      <c r="A26" s="5" t="s">
        <v>39</v>
      </c>
      <c r="B26" s="11">
        <f>B12+B24</f>
        <v>181950</v>
      </c>
      <c r="C26" s="11">
        <f t="shared" ref="C26:E26" si="5">C12+C24</f>
        <v>101700</v>
      </c>
      <c r="D26" s="11">
        <f t="shared" si="5"/>
        <v>126500</v>
      </c>
      <c r="E26" s="11">
        <f t="shared" si="5"/>
        <v>410150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1" t="s">
        <v>27</v>
      </c>
      <c r="B28" s="2"/>
      <c r="C28" s="2"/>
      <c r="D28" s="2"/>
      <c r="E28" s="2"/>
    </row>
    <row r="29" spans="1:5" x14ac:dyDescent="0.25">
      <c r="A29" s="5" t="s">
        <v>16</v>
      </c>
      <c r="B29" s="5"/>
      <c r="C29" s="5"/>
      <c r="D29" s="5"/>
      <c r="E29" s="7">
        <f>SUM(B29:D29)</f>
        <v>0</v>
      </c>
    </row>
    <row r="30" spans="1:5" x14ac:dyDescent="0.25">
      <c r="A30" s="5" t="s">
        <v>23</v>
      </c>
      <c r="B30" s="6">
        <v>-50000</v>
      </c>
      <c r="C30" s="5"/>
      <c r="D30" s="5"/>
      <c r="E30" s="7">
        <f>SUM(B30:D30)</f>
        <v>-50000</v>
      </c>
    </row>
    <row r="31" spans="1:5" x14ac:dyDescent="0.25">
      <c r="A31" s="5" t="s">
        <v>28</v>
      </c>
      <c r="B31" s="5"/>
      <c r="C31" s="5"/>
      <c r="D31" s="5"/>
      <c r="E31" s="7">
        <f t="shared" ref="E31:E34" si="6">SUM(B31:D31)</f>
        <v>0</v>
      </c>
    </row>
    <row r="32" spans="1:5" x14ac:dyDescent="0.25">
      <c r="A32" s="5" t="s">
        <v>29</v>
      </c>
      <c r="B32" s="5"/>
      <c r="C32" s="5"/>
      <c r="D32" s="5"/>
      <c r="E32" s="7">
        <f t="shared" si="6"/>
        <v>0</v>
      </c>
    </row>
    <row r="33" spans="1:5" x14ac:dyDescent="0.25">
      <c r="A33" s="5" t="s">
        <v>30</v>
      </c>
      <c r="B33" s="5"/>
      <c r="C33" s="5"/>
      <c r="D33" s="5"/>
      <c r="E33" s="7">
        <f t="shared" si="6"/>
        <v>0</v>
      </c>
    </row>
    <row r="34" spans="1:5" x14ac:dyDescent="0.25">
      <c r="A34" s="5" t="s">
        <v>31</v>
      </c>
      <c r="B34" s="5"/>
      <c r="C34" s="5"/>
      <c r="D34" s="5"/>
      <c r="E34" s="7">
        <f t="shared" si="6"/>
        <v>0</v>
      </c>
    </row>
    <row r="35" spans="1:5" x14ac:dyDescent="0.25">
      <c r="A35" s="2"/>
      <c r="B35" s="2"/>
      <c r="C35" s="2"/>
      <c r="D35" s="2"/>
      <c r="E35" s="2"/>
    </row>
    <row r="36" spans="1:5" ht="15.75" thickBot="1" x14ac:dyDescent="0.3">
      <c r="A36" s="5" t="s">
        <v>32</v>
      </c>
      <c r="B36" s="12">
        <f>B26+B30</f>
        <v>131950</v>
      </c>
      <c r="C36" s="12">
        <f t="shared" ref="C36:E36" si="7">C26+C30</f>
        <v>101700</v>
      </c>
      <c r="D36" s="12">
        <f t="shared" si="7"/>
        <v>126500</v>
      </c>
      <c r="E36" s="12">
        <f t="shared" si="7"/>
        <v>360150</v>
      </c>
    </row>
    <row r="37" spans="1:5" ht="15.75" thickTop="1" x14ac:dyDescent="0.25">
      <c r="A37" s="2"/>
      <c r="B37" s="2"/>
      <c r="C37" s="2"/>
      <c r="D37" s="2"/>
      <c r="E37" s="2"/>
    </row>
    <row r="38" spans="1:5" x14ac:dyDescent="0.25">
      <c r="A38" s="5" t="s">
        <v>33</v>
      </c>
      <c r="B38" s="5">
        <v>1500</v>
      </c>
      <c r="C38" s="5">
        <v>850</v>
      </c>
      <c r="D38" s="5">
        <v>2000</v>
      </c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5" t="s">
        <v>47</v>
      </c>
      <c r="B40" s="6">
        <f>B36/B38</f>
        <v>87.966666666666669</v>
      </c>
      <c r="C40" s="6">
        <f t="shared" ref="C40:D40" si="8">C36/C38</f>
        <v>119.64705882352941</v>
      </c>
      <c r="D40" s="6">
        <f t="shared" si="8"/>
        <v>63.25</v>
      </c>
      <c r="E40" s="2"/>
    </row>
    <row r="41" spans="1:5" s="15" customFormat="1" ht="12" x14ac:dyDescent="0.2">
      <c r="A41" s="15" t="s">
        <v>49</v>
      </c>
      <c r="B41" s="17">
        <f>B40*0.47</f>
        <v>41.344333333333331</v>
      </c>
      <c r="C41" s="17">
        <f>C40*0.47</f>
        <v>56.234117647058817</v>
      </c>
      <c r="D41" s="17">
        <f>D40*0.47</f>
        <v>29.727499999999999</v>
      </c>
    </row>
    <row r="42" spans="1:5" s="15" customFormat="1" ht="12" x14ac:dyDescent="0.2"/>
    <row r="43" spans="1:5" s="15" customFormat="1" ht="12" x14ac:dyDescent="0.2">
      <c r="A43" s="15" t="s">
        <v>48</v>
      </c>
      <c r="B43" s="18">
        <f>SUM(B40:B42)</f>
        <v>129.31100000000001</v>
      </c>
      <c r="C43" s="18">
        <f t="shared" ref="C43:D43" si="9">SUM(C40:C42)</f>
        <v>175.88117647058823</v>
      </c>
      <c r="D43" s="18">
        <f t="shared" si="9"/>
        <v>92.977499999999992</v>
      </c>
    </row>
    <row r="44" spans="1:5" s="15" customFormat="1" ht="12" x14ac:dyDescent="0.2"/>
    <row r="45" spans="1:5" s="16" customFormat="1" ht="12" x14ac:dyDescent="0.2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Internal_Federal</vt:lpstr>
      <vt:lpstr>External_Non-Federal</vt:lpstr>
      <vt:lpstr>'External_Non-Federal'!Print_Area</vt:lpstr>
      <vt:lpstr>Internal_Federal!Print_Area</vt:lpstr>
    </vt:vector>
  </TitlesOfParts>
  <Company>University of Texas at San Antonio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Manning</dc:creator>
  <cp:lastModifiedBy>Beth Manning</cp:lastModifiedBy>
  <cp:lastPrinted>2016-02-29T18:46:00Z</cp:lastPrinted>
  <dcterms:created xsi:type="dcterms:W3CDTF">2016-02-29T18:24:45Z</dcterms:created>
  <dcterms:modified xsi:type="dcterms:W3CDTF">2016-02-29T18:46:59Z</dcterms:modified>
</cp:coreProperties>
</file>